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8 (SPS - ...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8 (SPS - ...'!$C$80:$K$95</definedName>
    <definedName name="_xlnm.Print_Area" localSheetId="1">'ZRN - OBLAST Č. 8 (SPS - ...'!$C$68:$K$95</definedName>
    <definedName name="_xlnm.Print_Titles" localSheetId="1">'ZRN - OBLAST Č. 8 (SPS - ...'!$80:$80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94"/>
  <c r="J94"/>
  <c r="BK90"/>
  <c r="J90"/>
  <c r="BK87"/>
  <c r="J87"/>
  <c r="BK84"/>
  <c r="J84"/>
  <c i="1" r="AS54"/>
  <c i="2" l="1" r="BK83"/>
  <c r="J83"/>
  <c r="J61"/>
  <c r="P83"/>
  <c r="P82"/>
  <c r="P81"/>
  <c i="1" r="AU55"/>
  <c i="2" r="R83"/>
  <c r="R82"/>
  <c r="R81"/>
  <c r="T83"/>
  <c r="T82"/>
  <c r="T81"/>
  <c r="E48"/>
  <c r="J52"/>
  <c r="F55"/>
  <c r="BE84"/>
  <c r="BE87"/>
  <c r="BE90"/>
  <c r="BE94"/>
  <c r="F34"/>
  <c i="1" r="BA55"/>
  <c r="BA54"/>
  <c r="W30"/>
  <c i="2" r="F35"/>
  <c i="1" r="BB55"/>
  <c r="BB54"/>
  <c r="W31"/>
  <c i="2" r="J34"/>
  <c i="1" r="AW55"/>
  <c i="2" r="F36"/>
  <c i="1" r="BC55"/>
  <c r="BC54"/>
  <c r="W32"/>
  <c r="AU54"/>
  <c i="2" r="F37"/>
  <c i="1" r="BD55"/>
  <c r="BD54"/>
  <c r="W33"/>
  <c i="2" l="1" r="BK82"/>
  <c r="J82"/>
  <c r="J60"/>
  <c i="1" r="AW54"/>
  <c r="AK30"/>
  <c r="AX54"/>
  <c r="AY54"/>
  <c i="2" r="F33"/>
  <c i="1" r="AZ55"/>
  <c r="AZ54"/>
  <c r="W29"/>
  <c i="2" r="J33"/>
  <c i="1" r="AV55"/>
  <c r="AT55"/>
  <c i="2" l="1" r="BK81"/>
  <c r="J81"/>
  <c r="J59"/>
  <c i="1" r="AV54"/>
  <c r="AK29"/>
  <c l="1" r="AT54"/>
  <c i="2" r="J30"/>
  <c i="1" r="AG55"/>
  <c r="AG54"/>
  <c r="AK26"/>
  <c r="AK35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<sst xmlns="http://schemas.openxmlformats.org/spreadsheetml/2006/main">
  <si>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</si>
  <si>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</si>
  <si>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</si>
  <si>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</si>
  <si>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</si>
  <si>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{b82254b3-e339-4f5a-bef3-3fbcb7987346}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</si>
  <si>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</si>
  <si>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</si>
  <si>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</si>
  <si>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</si>
  <si>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</si>
  <si>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</si>
  <si>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</si>
  <si>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</si>
  <si>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65020122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</si>
  <si>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</si>
  <si>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</si>
  <si>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2020 - OBLAST Č. 8</t>
  </si>
  <si>
    <t>KSO:</t>
  </si>
  <si>
    <t/>
  </si>
  <si>
    <t>CC-CZ:</t>
  </si>
  <si>
    <t>Místo:</t>
  </si>
  <si>
    <t>Provozní pracoviště Most</t>
  </si>
  <si>
    <t>Datum:</t>
  </si>
  <si>
    <t>8. 4. 2020</t>
  </si>
  <si>
    <t>Zadavatel:</t>
  </si>
  <si>
    <t>IČ:</t>
  </si>
  <si>
    <t>709 94 234</t>
  </si>
  <si>
    <t>Správa železnic,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</si>
  <si>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</si>
  <si>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</si>
  <si>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</si>
  <si>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</si>
  <si>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</si>
  <si>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</si>
  <si>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</si>
  <si>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</si>
  <si>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</si>
  <si>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</si>
  <si>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</si>
  <si>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</si>
  <si>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</si>
  <si>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</si>
  <si>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</si>
  <si>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</si>
  <si>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</si>
  <si>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</si>
  <si>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</si>
  <si>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</si>
  <si>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</si>
  <si>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</si>
  <si>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</si>
  <si>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</si>
  <si>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</si>
  <si>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</si>
  <si>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</si>
  <si>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</si>
  <si>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</si>
  <si>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</si>
  <si>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</si>
  <si>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</si>
  <si>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</si>
  <si>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</si>
  <si>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</si>
  <si>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</si>
  <si>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</si>
  <si>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</si>
  <si>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</si>
  <si>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</si>
  <si>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</si>
  <si>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</si>
  <si>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</si>
  <si>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</si>
  <si>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</si>
  <si>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</si>
  <si>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</si>
  <si>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</si>
  <si>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</si>
  <si>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</si>
  <si>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8 (SPS - Most)</t>
  </si>
  <si>
    <t>STA</t>
  </si>
  <si>
    <t>1</t>
  </si>
  <si>
    <t>{98dca761-0eb7-4f1b-bea5-97baf8c64567}</t>
  </si>
  <si>
    <t>2</t>
  </si>
  <si>
    <t>KRYCÍ LIST SOUPISU PRACÍ</t>
  </si>
  <si>
    <t>Objekt:</t>
  </si>
  <si>
    <t>ZRN - OBLAST Č. 8 (SPS - Most)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</si>
  <si>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</si>
  <si>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</si>
  <si>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</si>
  <si>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</si>
  <si>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</si>
  <si>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</si>
  <si>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</si>
  <si>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</si>
  <si>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</si>
  <si>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</si>
  <si>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</si>
  <si>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</si>
  <si>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</si>
  <si>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</si>
  <si>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</si>
  <si>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</si>
  <si>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</si>
  <si>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</si>
  <si>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</si>
  <si>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</si>
  <si>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</si>
  <si>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</si>
  <si>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</si>
  <si>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</si>
  <si>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</si>
  <si>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</si>
  <si>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</si>
  <si>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</si>
  <si>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</si>
  <si>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</si>
  <si>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</si>
  <si>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-1695831165</t>
  </si>
  <si>
    <t>PP</t>
  </si>
  <si>
    <t>P</t>
  </si>
  <si>
    <t>Poznámka k položce:_x000d_
1. V cenách jsou započteny náklady na provedení s ponecháním pokosu na místě, a/nebo mulčování u likvidace strojně._x000d_
2. V cenách nejsou obsaženy náklady na odklizení a likvidaci pokosu._x000d_
"1.+2.seč" _x000d_
19821*2</t>
  </si>
  <si>
    <t>5904010010</t>
  </si>
  <si>
    <t>Odklizení travního porostu ručně</t>
  </si>
  <si>
    <t>222422529</t>
  </si>
  <si>
    <t>Poznámka k položce:_x000d_
1. V cenách jsou započteny náklady na snesení pokosu a likvidaci nebo naložení na dopravní prostředek a uložení na skládku._x000d_
"1.+2.seč"_x000d_
19821*2</t>
  </si>
  <si>
    <t>3</t>
  </si>
  <si>
    <t>5904055010</t>
  </si>
  <si>
    <t>Hubení travního porostu postřikovačem místně ručně tráva, plevel</t>
  </si>
  <si>
    <t>-173454795</t>
  </si>
  <si>
    <t>PSC</t>
  </si>
  <si>
    <t>Poznámka k souboru cen:_x000d_
1. V cenách jsou započteny náklady na postřik travního porostu nebo náletové dřevité vegetace, potřebné manipulace a aplikací herbicidu._x000d_
2. V cenách nejsou obsaženy náklady na vodu a dodávku herbicidu.</t>
  </si>
  <si>
    <t>Poznámka k položce:_x000d_
"1.+2.seč"_x000d_
4063*2</t>
  </si>
  <si>
    <t>M</t>
  </si>
  <si>
    <t>5954101035</t>
  </si>
  <si>
    <t>Herbicidy Roundup Klasik Pro</t>
  </si>
  <si>
    <t>litr</t>
  </si>
  <si>
    <t>8</t>
  </si>
  <si>
    <t>938092914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</si>
</sst>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65020122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Údržba nižší zeleně v obvodu OŘ Ústí n.L. 2020 - OBLAST Č. 8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Provozní pracoviště Most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8. 4. 2020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OŘ ÚNL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1" t="s">
        <v>70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72</v>
      </c>
      <c r="BT54" s="106" t="s">
        <v>73</v>
      </c>
      <c r="BU54" s="107" t="s">
        <v>74</v>
      </c>
      <c r="BV54" s="106" t="s">
        <v>75</v>
      </c>
      <c r="BW54" s="106" t="s">
        <v>5</v>
      </c>
      <c r="BX54" s="106" t="s">
        <v>76</v>
      </c>
      <c r="CL54" s="106" t="s">
        <v>19</v>
      </c>
    </row>
    <row r="55" s="7" customFormat="1" ht="16.5" customHeight="1">
      <c r="A55" s="108" t="s">
        <v>77</v>
      </c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'ZRN - OBLAST Č. 8 (SPS - 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'ZRN - OBLAST Č. 8 (SPS - ...'!P81</f>
        <v>0</v>
      </c>
      <c r="AV55" s="117">
        <f>'ZRN - OBLAST Č. 8 (SPS - ...'!J33</f>
        <v>0</v>
      </c>
      <c r="AW55" s="117">
        <f>'ZRN - OBLAST Č. 8 (SPS - ...'!J34</f>
        <v>0</v>
      </c>
      <c r="AX55" s="117">
        <f>'ZRN - OBLAST Č. 8 (SPS - ...'!J35</f>
        <v>0</v>
      </c>
      <c r="AY55" s="117">
        <f>'ZRN - OBLAST Č. 8 (SPS - ...'!J36</f>
        <v>0</v>
      </c>
      <c r="AZ55" s="117">
        <f>'ZRN - OBLAST Č. 8 (SPS - ...'!F33</f>
        <v>0</v>
      </c>
      <c r="BA55" s="117">
        <f>'ZRN - OBLAST Č. 8 (SPS - ...'!F34</f>
        <v>0</v>
      </c>
      <c r="BB55" s="117">
        <f>'ZRN - OBLAST Č. 8 (SPS - ...'!F35</f>
        <v>0</v>
      </c>
      <c r="BC55" s="117">
        <f>'ZRN - OBLAST Č. 8 (SPS - ...'!F36</f>
        <v>0</v>
      </c>
      <c r="BD55" s="119">
        <f>'ZRN - OBLAST Č. 8 (SPS - ...'!F37</f>
        <v>0</v>
      </c>
      <c r="BE55" s="7"/>
      <c r="BT55" s="120" t="s">
        <v>81</v>
      </c>
      <c r="BV55" s="120" t="s">
        <v>75</v>
      </c>
      <c r="BW55" s="120" t="s">
        <v>82</v>
      </c>
      <c r="BX55" s="120" t="s">
        <v>5</v>
      </c>
      <c r="CL55" s="120" t="s">
        <v>19</v>
      </c>
      <c r="CM55" s="120" t="s">
        <v>83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StjKu1b0bJYpQhXj/dcG8lOFr7N3x7m2cjwD66mOfKj26Oz/X4tIpsG9HGx/bg8/nm62nRbdwUosz0ly5fWFdQ==" hashValue="IQp/9x5E8wauK3qDGIs1nl1DynhmIZuyGAESZQn8gwboslPot/cDXWif04ZyNBNSCOxB/9NsSp0xohOYNqHbx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8 (SPS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hidden="1" s="1" customFormat="1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83</v>
      </c>
    </row>
    <row r="4" hidden="1" s="1" customFormat="1" ht="24.96" customHeight="1">
      <c r="B4" s="17"/>
      <c r="D4" s="125" t="s">
        <v>84</v>
      </c>
      <c r="I4" s="121"/>
      <c r="L4" s="17"/>
      <c r="M4" s="126" t="s">
        <v>10</v>
      </c>
      <c r="AT4" s="14" t="s">
        <v>4</v>
      </c>
    </row>
    <row r="5" hidden="1" s="1" customFormat="1" ht="6.96" customHeight="1">
      <c r="B5" s="17"/>
      <c r="I5" s="121"/>
      <c r="L5" s="17"/>
    </row>
    <row r="6" hidden="1" s="1" customFormat="1" ht="12" customHeight="1">
      <c r="B6" s="17"/>
      <c r="D6" s="127" t="s">
        <v>16</v>
      </c>
      <c r="I6" s="121"/>
      <c r="L6" s="17"/>
    </row>
    <row r="7" hidden="1" s="1" customFormat="1" ht="16.5" customHeight="1">
      <c r="B7" s="17"/>
      <c r="E7" s="128" t="str">
        <f>'Rekapitulace zakázky'!K6</f>
        <v>Údržba nižší zeleně v obvodu OŘ Ústí n.L. 2020 - OBLAST Č. 8</v>
      </c>
      <c r="F7" s="127"/>
      <c r="G7" s="127"/>
      <c r="H7" s="127"/>
      <c r="I7" s="121"/>
      <c r="L7" s="17"/>
    </row>
    <row r="8" hidden="1" s="2" customFormat="1" ht="12" customHeight="1">
      <c r="A8" s="35"/>
      <c r="B8" s="41"/>
      <c r="C8" s="35"/>
      <c r="D8" s="127" t="s">
        <v>85</v>
      </c>
      <c r="E8" s="35"/>
      <c r="F8" s="35"/>
      <c r="G8" s="35"/>
      <c r="H8" s="35"/>
      <c r="I8" s="129"/>
      <c r="J8" s="35"/>
      <c r="K8" s="35"/>
      <c r="L8" s="13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1" t="s">
        <v>86</v>
      </c>
      <c r="F9" s="35"/>
      <c r="G9" s="35"/>
      <c r="H9" s="35"/>
      <c r="I9" s="129"/>
      <c r="J9" s="35"/>
      <c r="K9" s="35"/>
      <c r="L9" s="13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29"/>
      <c r="J10" s="35"/>
      <c r="K10" s="35"/>
      <c r="L10" s="13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7" t="s">
        <v>18</v>
      </c>
      <c r="E11" s="35"/>
      <c r="F11" s="132" t="s">
        <v>19</v>
      </c>
      <c r="G11" s="35"/>
      <c r="H11" s="35"/>
      <c r="I11" s="133" t="s">
        <v>20</v>
      </c>
      <c r="J11" s="132" t="s">
        <v>19</v>
      </c>
      <c r="K11" s="35"/>
      <c r="L11" s="13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7" t="s">
        <v>21</v>
      </c>
      <c r="E12" s="35"/>
      <c r="F12" s="132" t="s">
        <v>34</v>
      </c>
      <c r="G12" s="35"/>
      <c r="H12" s="35"/>
      <c r="I12" s="133" t="s">
        <v>23</v>
      </c>
      <c r="J12" s="134" t="str">
        <f>'Rekapitulace zakázky'!AN8</f>
        <v>8. 4. 2020</v>
      </c>
      <c r="K12" s="35"/>
      <c r="L12" s="13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29"/>
      <c r="J13" s="35"/>
      <c r="K13" s="35"/>
      <c r="L13" s="13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7" t="s">
        <v>25</v>
      </c>
      <c r="E14" s="35"/>
      <c r="F14" s="35"/>
      <c r="G14" s="35"/>
      <c r="H14" s="35"/>
      <c r="I14" s="133" t="s">
        <v>26</v>
      </c>
      <c r="J14" s="132" t="s">
        <v>19</v>
      </c>
      <c r="K14" s="35"/>
      <c r="L14" s="13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2" t="s">
        <v>87</v>
      </c>
      <c r="F15" s="35"/>
      <c r="G15" s="35"/>
      <c r="H15" s="35"/>
      <c r="I15" s="133" t="s">
        <v>29</v>
      </c>
      <c r="J15" s="132" t="s">
        <v>19</v>
      </c>
      <c r="K15" s="35"/>
      <c r="L15" s="13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29"/>
      <c r="J16" s="35"/>
      <c r="K16" s="35"/>
      <c r="L16" s="13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7" t="s">
        <v>31</v>
      </c>
      <c r="E17" s="35"/>
      <c r="F17" s="35"/>
      <c r="G17" s="35"/>
      <c r="H17" s="35"/>
      <c r="I17" s="133" t="s">
        <v>26</v>
      </c>
      <c r="J17" s="30" t="str">
        <f>'Rekapitulace zakázky'!AN13</f>
        <v>Vyplň údaj</v>
      </c>
      <c r="K17" s="35"/>
      <c r="L17" s="13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2"/>
      <c r="G18" s="132"/>
      <c r="H18" s="132"/>
      <c r="I18" s="133" t="s">
        <v>29</v>
      </c>
      <c r="J18" s="30" t="str">
        <f>'Rekapitulace zakázky'!AN14</f>
        <v>Vyplň údaj</v>
      </c>
      <c r="K18" s="35"/>
      <c r="L18" s="13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29"/>
      <c r="J19" s="35"/>
      <c r="K19" s="35"/>
      <c r="L19" s="13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7" t="s">
        <v>33</v>
      </c>
      <c r="E20" s="35"/>
      <c r="F20" s="35"/>
      <c r="G20" s="35"/>
      <c r="H20" s="35"/>
      <c r="I20" s="133" t="s">
        <v>26</v>
      </c>
      <c r="J20" s="132" t="s">
        <v>19</v>
      </c>
      <c r="K20" s="35"/>
      <c r="L20" s="13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2" t="s">
        <v>34</v>
      </c>
      <c r="F21" s="35"/>
      <c r="G21" s="35"/>
      <c r="H21" s="35"/>
      <c r="I21" s="133" t="s">
        <v>29</v>
      </c>
      <c r="J21" s="132" t="s">
        <v>19</v>
      </c>
      <c r="K21" s="35"/>
      <c r="L21" s="13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29"/>
      <c r="J22" s="35"/>
      <c r="K22" s="35"/>
      <c r="L22" s="13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7" t="s">
        <v>36</v>
      </c>
      <c r="E23" s="35"/>
      <c r="F23" s="35"/>
      <c r="G23" s="35"/>
      <c r="H23" s="35"/>
      <c r="I23" s="133" t="s">
        <v>26</v>
      </c>
      <c r="J23" s="132" t="s">
        <v>19</v>
      </c>
      <c r="K23" s="35"/>
      <c r="L23" s="13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2" t="s">
        <v>34</v>
      </c>
      <c r="F24" s="35"/>
      <c r="G24" s="35"/>
      <c r="H24" s="35"/>
      <c r="I24" s="133" t="s">
        <v>29</v>
      </c>
      <c r="J24" s="132" t="s">
        <v>19</v>
      </c>
      <c r="K24" s="35"/>
      <c r="L24" s="13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29"/>
      <c r="J25" s="35"/>
      <c r="K25" s="35"/>
      <c r="L25" s="13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7" t="s">
        <v>37</v>
      </c>
      <c r="E26" s="35"/>
      <c r="F26" s="35"/>
      <c r="G26" s="35"/>
      <c r="H26" s="35"/>
      <c r="I26" s="129"/>
      <c r="J26" s="35"/>
      <c r="K26" s="35"/>
      <c r="L26" s="13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8"/>
      <c r="J27" s="135"/>
      <c r="K27" s="135"/>
      <c r="L27" s="139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29"/>
      <c r="J28" s="35"/>
      <c r="K28" s="35"/>
      <c r="L28" s="13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1"/>
      <c r="J29" s="140"/>
      <c r="K29" s="140"/>
      <c r="L29" s="13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2" t="s">
        <v>39</v>
      </c>
      <c r="E30" s="35"/>
      <c r="F30" s="35"/>
      <c r="G30" s="35"/>
      <c r="H30" s="35"/>
      <c r="I30" s="129"/>
      <c r="J30" s="143">
        <f>ROUND(J81, 2)</f>
        <v>0</v>
      </c>
      <c r="K30" s="35"/>
      <c r="L30" s="13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1"/>
      <c r="J31" s="140"/>
      <c r="K31" s="140"/>
      <c r="L31" s="13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4" t="s">
        <v>41</v>
      </c>
      <c r="G32" s="35"/>
      <c r="H32" s="35"/>
      <c r="I32" s="145" t="s">
        <v>40</v>
      </c>
      <c r="J32" s="144" t="s">
        <v>42</v>
      </c>
      <c r="K32" s="35"/>
      <c r="L32" s="13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6" t="s">
        <v>43</v>
      </c>
      <c r="E33" s="127" t="s">
        <v>44</v>
      </c>
      <c r="F33" s="147">
        <f>ROUND((SUM(BE81:BE95)),  2)</f>
        <v>0</v>
      </c>
      <c r="G33" s="35"/>
      <c r="H33" s="35"/>
      <c r="I33" s="148">
        <v>0.20999999999999999</v>
      </c>
      <c r="J33" s="147">
        <f>ROUND(((SUM(BE81:BE95))*I33),  2)</f>
        <v>0</v>
      </c>
      <c r="K33" s="35"/>
      <c r="L33" s="13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7" t="s">
        <v>45</v>
      </c>
      <c r="F34" s="147">
        <f>ROUND((SUM(BF81:BF95)),  2)</f>
        <v>0</v>
      </c>
      <c r="G34" s="35"/>
      <c r="H34" s="35"/>
      <c r="I34" s="148">
        <v>0.14999999999999999</v>
      </c>
      <c r="J34" s="147">
        <f>ROUND(((SUM(BF81:BF95))*I34),  2)</f>
        <v>0</v>
      </c>
      <c r="K34" s="35"/>
      <c r="L34" s="13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7" t="s">
        <v>46</v>
      </c>
      <c r="F35" s="147">
        <f>ROUND((SUM(BG81:BG95)),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13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7" t="s">
        <v>47</v>
      </c>
      <c r="F36" s="147">
        <f>ROUND((SUM(BH81:BH95)),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13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7" t="s">
        <v>48</v>
      </c>
      <c r="F37" s="147">
        <f>ROUND((SUM(BI81:BI95)),  2)</f>
        <v>0</v>
      </c>
      <c r="G37" s="35"/>
      <c r="H37" s="35"/>
      <c r="I37" s="148">
        <v>0</v>
      </c>
      <c r="J37" s="147">
        <f>0</f>
        <v>0</v>
      </c>
      <c r="K37" s="35"/>
      <c r="L37" s="13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29"/>
      <c r="J38" s="35"/>
      <c r="K38" s="35"/>
      <c r="L38" s="13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4"/>
      <c r="J39" s="155">
        <f>SUM(J30:J37)</f>
        <v>0</v>
      </c>
      <c r="K39" s="156"/>
      <c r="L39" s="13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7"/>
      <c r="C40" s="158"/>
      <c r="D40" s="158"/>
      <c r="E40" s="158"/>
      <c r="F40" s="158"/>
      <c r="G40" s="158"/>
      <c r="H40" s="158"/>
      <c r="I40" s="159"/>
      <c r="J40" s="158"/>
      <c r="K40" s="158"/>
      <c r="L40" s="13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0"/>
      <c r="C44" s="161"/>
      <c r="D44" s="161"/>
      <c r="E44" s="161"/>
      <c r="F44" s="161"/>
      <c r="G44" s="161"/>
      <c r="H44" s="161"/>
      <c r="I44" s="162"/>
      <c r="J44" s="161"/>
      <c r="K44" s="161"/>
      <c r="L44" s="13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129"/>
      <c r="J45" s="37"/>
      <c r="K45" s="37"/>
      <c r="L45" s="13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13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29"/>
      <c r="J47" s="37"/>
      <c r="K47" s="37"/>
      <c r="L47" s="13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3" t="str">
        <f>E7</f>
        <v>Údržba nižší zeleně v obvodu OŘ Ústí n.L. 2020 - OBLAST Č. 8</v>
      </c>
      <c r="F48" s="29"/>
      <c r="G48" s="29"/>
      <c r="H48" s="29"/>
      <c r="I48" s="129"/>
      <c r="J48" s="37"/>
      <c r="K48" s="37"/>
      <c r="L48" s="13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85</v>
      </c>
      <c r="D49" s="37"/>
      <c r="E49" s="37"/>
      <c r="F49" s="37"/>
      <c r="G49" s="37"/>
      <c r="H49" s="37"/>
      <c r="I49" s="129"/>
      <c r="J49" s="37"/>
      <c r="K49" s="37"/>
      <c r="L49" s="13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ZRN - OBLAST Č. 8 (SPS - Most)</v>
      </c>
      <c r="F50" s="37"/>
      <c r="G50" s="37"/>
      <c r="H50" s="37"/>
      <c r="I50" s="129"/>
      <c r="J50" s="37"/>
      <c r="K50" s="37"/>
      <c r="L50" s="13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13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133" t="s">
        <v>23</v>
      </c>
      <c r="J52" s="69" t="str">
        <f>IF(J12="","",J12)</f>
        <v>8. 4. 2020</v>
      </c>
      <c r="K52" s="37"/>
      <c r="L52" s="13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13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SŽ, s.o., Správa pozemních staveb OŘ ÚNL</v>
      </c>
      <c r="G54" s="37"/>
      <c r="H54" s="37"/>
      <c r="I54" s="133" t="s">
        <v>33</v>
      </c>
      <c r="J54" s="33" t="str">
        <f>E21</f>
        <v xml:space="preserve"> </v>
      </c>
      <c r="K54" s="37"/>
      <c r="L54" s="13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3" t="s">
        <v>36</v>
      </c>
      <c r="J55" s="33" t="str">
        <f>E24</f>
        <v xml:space="preserve"> </v>
      </c>
      <c r="K55" s="37"/>
      <c r="L55" s="13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13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4" t="s">
        <v>89</v>
      </c>
      <c r="D57" s="165"/>
      <c r="E57" s="165"/>
      <c r="F57" s="165"/>
      <c r="G57" s="165"/>
      <c r="H57" s="165"/>
      <c r="I57" s="166"/>
      <c r="J57" s="167" t="s">
        <v>90</v>
      </c>
      <c r="K57" s="165"/>
      <c r="L57" s="13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13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8" t="s">
        <v>71</v>
      </c>
      <c r="D59" s="37"/>
      <c r="E59" s="37"/>
      <c r="F59" s="37"/>
      <c r="G59" s="37"/>
      <c r="H59" s="37"/>
      <c r="I59" s="129"/>
      <c r="J59" s="99">
        <f>J81</f>
        <v>0</v>
      </c>
      <c r="K59" s="37"/>
      <c r="L59" s="13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9" customFormat="1" ht="24.96" customHeight="1">
      <c r="A60" s="9"/>
      <c r="B60" s="169"/>
      <c r="C60" s="170"/>
      <c r="D60" s="171" t="s">
        <v>92</v>
      </c>
      <c r="E60" s="172"/>
      <c r="F60" s="172"/>
      <c r="G60" s="172"/>
      <c r="H60" s="172"/>
      <c r="I60" s="173"/>
      <c r="J60" s="174">
        <f>J82</f>
        <v>0</v>
      </c>
      <c r="K60" s="170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6"/>
      <c r="C61" s="177"/>
      <c r="D61" s="178" t="s">
        <v>93</v>
      </c>
      <c r="E61" s="179"/>
      <c r="F61" s="179"/>
      <c r="G61" s="179"/>
      <c r="H61" s="179"/>
      <c r="I61" s="180"/>
      <c r="J61" s="181">
        <f>J83</f>
        <v>0</v>
      </c>
      <c r="K61" s="177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13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159"/>
      <c r="J63" s="57"/>
      <c r="K63" s="57"/>
      <c r="L63" s="13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162"/>
      <c r="J67" s="59"/>
      <c r="K67" s="59"/>
      <c r="L67" s="13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94</v>
      </c>
      <c r="D68" s="37"/>
      <c r="E68" s="37"/>
      <c r="F68" s="37"/>
      <c r="G68" s="37"/>
      <c r="H68" s="37"/>
      <c r="I68" s="129"/>
      <c r="J68" s="37"/>
      <c r="K68" s="37"/>
      <c r="L68" s="13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13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129"/>
      <c r="J70" s="37"/>
      <c r="K70" s="37"/>
      <c r="L70" s="13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63" t="str">
        <f>E7</f>
        <v>Údržba nižší zeleně v obvodu OŘ Ústí n.L. 2020 - OBLAST Č. 8</v>
      </c>
      <c r="F71" s="29"/>
      <c r="G71" s="29"/>
      <c r="H71" s="29"/>
      <c r="I71" s="129"/>
      <c r="J71" s="37"/>
      <c r="K71" s="37"/>
      <c r="L71" s="13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85</v>
      </c>
      <c r="D72" s="37"/>
      <c r="E72" s="37"/>
      <c r="F72" s="37"/>
      <c r="G72" s="37"/>
      <c r="H72" s="37"/>
      <c r="I72" s="129"/>
      <c r="J72" s="37"/>
      <c r="K72" s="37"/>
      <c r="L72" s="13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ZRN - OBLAST Č. 8 (SPS - Most)</v>
      </c>
      <c r="F73" s="37"/>
      <c r="G73" s="37"/>
      <c r="H73" s="37"/>
      <c r="I73" s="129"/>
      <c r="J73" s="37"/>
      <c r="K73" s="37"/>
      <c r="L73" s="13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13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 xml:space="preserve"> </v>
      </c>
      <c r="G75" s="37"/>
      <c r="H75" s="37"/>
      <c r="I75" s="133" t="s">
        <v>23</v>
      </c>
      <c r="J75" s="69" t="str">
        <f>IF(J12="","",J12)</f>
        <v>8. 4. 2020</v>
      </c>
      <c r="K75" s="37"/>
      <c r="L75" s="13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13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25</v>
      </c>
      <c r="D77" s="37"/>
      <c r="E77" s="37"/>
      <c r="F77" s="24" t="str">
        <f>E15</f>
        <v xml:space="preserve"> SŽ, s.o., Správa pozemních staveb OŘ ÚNL</v>
      </c>
      <c r="G77" s="37"/>
      <c r="H77" s="37"/>
      <c r="I77" s="133" t="s">
        <v>33</v>
      </c>
      <c r="J77" s="33" t="str">
        <f>E21</f>
        <v xml:space="preserve"> </v>
      </c>
      <c r="K77" s="37"/>
      <c r="L77" s="13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31</v>
      </c>
      <c r="D78" s="37"/>
      <c r="E78" s="37"/>
      <c r="F78" s="24" t="str">
        <f>IF(E18="","",E18)</f>
        <v>Vyplň údaj</v>
      </c>
      <c r="G78" s="37"/>
      <c r="H78" s="37"/>
      <c r="I78" s="133" t="s">
        <v>36</v>
      </c>
      <c r="J78" s="33" t="str">
        <f>E24</f>
        <v xml:space="preserve"> </v>
      </c>
      <c r="K78" s="37"/>
      <c r="L78" s="13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13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1" customFormat="1" ht="29.28" customHeight="1">
      <c r="A80" s="183"/>
      <c r="B80" s="184"/>
      <c r="C80" s="185" t="s">
        <v>95</v>
      </c>
      <c r="D80" s="186" t="s">
        <v>58</v>
      </c>
      <c r="E80" s="186" t="s">
        <v>54</v>
      </c>
      <c r="F80" s="186" t="s">
        <v>55</v>
      </c>
      <c r="G80" s="186" t="s">
        <v>96</v>
      </c>
      <c r="H80" s="186" t="s">
        <v>97</v>
      </c>
      <c r="I80" s="187" t="s">
        <v>98</v>
      </c>
      <c r="J80" s="186" t="s">
        <v>90</v>
      </c>
      <c r="K80" s="188" t="s">
        <v>99</v>
      </c>
      <c r="L80" s="189"/>
      <c r="M80" s="89" t="s">
        <v>19</v>
      </c>
      <c r="N80" s="90" t="s">
        <v>43</v>
      </c>
      <c r="O80" s="90" t="s">
        <v>100</v>
      </c>
      <c r="P80" s="90" t="s">
        <v>101</v>
      </c>
      <c r="Q80" s="90" t="s">
        <v>102</v>
      </c>
      <c r="R80" s="90" t="s">
        <v>103</v>
      </c>
      <c r="S80" s="90" t="s">
        <v>104</v>
      </c>
      <c r="T80" s="91" t="s">
        <v>105</v>
      </c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</row>
    <row r="81" s="2" customFormat="1" ht="22.8" customHeight="1">
      <c r="A81" s="35"/>
      <c r="B81" s="36"/>
      <c r="C81" s="96" t="s">
        <v>106</v>
      </c>
      <c r="D81" s="37"/>
      <c r="E81" s="37"/>
      <c r="F81" s="37"/>
      <c r="G81" s="37"/>
      <c r="H81" s="37"/>
      <c r="I81" s="129"/>
      <c r="J81" s="190">
        <f>BK81</f>
        <v>0</v>
      </c>
      <c r="K81" s="37"/>
      <c r="L81" s="41"/>
      <c r="M81" s="92"/>
      <c r="N81" s="191"/>
      <c r="O81" s="93"/>
      <c r="P81" s="192">
        <f>P82</f>
        <v>0</v>
      </c>
      <c r="Q81" s="93"/>
      <c r="R81" s="192">
        <f>R82</f>
        <v>0.0090000000000000011</v>
      </c>
      <c r="S81" s="93"/>
      <c r="T81" s="193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72</v>
      </c>
      <c r="AU81" s="14" t="s">
        <v>91</v>
      </c>
      <c r="BK81" s="194">
        <f>BK82</f>
        <v>0</v>
      </c>
    </row>
    <row r="82" s="12" customFormat="1" ht="25.92" customHeight="1">
      <c r="A82" s="12"/>
      <c r="B82" s="195"/>
      <c r="C82" s="196"/>
      <c r="D82" s="197" t="s">
        <v>72</v>
      </c>
      <c r="E82" s="198" t="s">
        <v>107</v>
      </c>
      <c r="F82" s="198" t="s">
        <v>108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0.0090000000000000011</v>
      </c>
      <c r="S82" s="203"/>
      <c r="T82" s="20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6" t="s">
        <v>81</v>
      </c>
      <c r="AT82" s="207" t="s">
        <v>72</v>
      </c>
      <c r="AU82" s="207" t="s">
        <v>73</v>
      </c>
      <c r="AY82" s="206" t="s">
        <v>109</v>
      </c>
      <c r="BK82" s="208">
        <f>BK83</f>
        <v>0</v>
      </c>
    </row>
    <row r="83" s="12" customFormat="1" ht="22.8" customHeight="1">
      <c r="A83" s="12"/>
      <c r="B83" s="195"/>
      <c r="C83" s="196"/>
      <c r="D83" s="197" t="s">
        <v>72</v>
      </c>
      <c r="E83" s="209" t="s">
        <v>110</v>
      </c>
      <c r="F83" s="209" t="s">
        <v>111</v>
      </c>
      <c r="G83" s="196"/>
      <c r="H83" s="196"/>
      <c r="I83" s="199"/>
      <c r="J83" s="210">
        <f>BK83</f>
        <v>0</v>
      </c>
      <c r="K83" s="196"/>
      <c r="L83" s="201"/>
      <c r="M83" s="202"/>
      <c r="N83" s="203"/>
      <c r="O83" s="203"/>
      <c r="P83" s="204">
        <f>SUM(P84:P95)</f>
        <v>0</v>
      </c>
      <c r="Q83" s="203"/>
      <c r="R83" s="204">
        <f>SUM(R84:R95)</f>
        <v>0.0090000000000000011</v>
      </c>
      <c r="S83" s="203"/>
      <c r="T83" s="205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81</v>
      </c>
      <c r="AT83" s="207" t="s">
        <v>72</v>
      </c>
      <c r="AU83" s="207" t="s">
        <v>81</v>
      </c>
      <c r="AY83" s="206" t="s">
        <v>109</v>
      </c>
      <c r="BK83" s="208">
        <f>SUM(BK84:BK95)</f>
        <v>0</v>
      </c>
    </row>
    <row r="84" s="2" customFormat="1" ht="21.75" customHeight="1">
      <c r="A84" s="35"/>
      <c r="B84" s="36"/>
      <c r="C84" s="211" t="s">
        <v>81</v>
      </c>
      <c r="D84" s="211" t="s">
        <v>112</v>
      </c>
      <c r="E84" s="212" t="s">
        <v>113</v>
      </c>
      <c r="F84" s="213" t="s">
        <v>114</v>
      </c>
      <c r="G84" s="214" t="s">
        <v>115</v>
      </c>
      <c r="H84" s="215">
        <v>39642</v>
      </c>
      <c r="I84" s="216"/>
      <c r="J84" s="217">
        <f>ROUND(I84*H84,2)</f>
        <v>0</v>
      </c>
      <c r="K84" s="213" t="s">
        <v>116</v>
      </c>
      <c r="L84" s="41"/>
      <c r="M84" s="218" t="s">
        <v>19</v>
      </c>
      <c r="N84" s="219" t="s">
        <v>44</v>
      </c>
      <c r="O84" s="81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22" t="s">
        <v>117</v>
      </c>
      <c r="AT84" s="222" t="s">
        <v>112</v>
      </c>
      <c r="AU84" s="222" t="s">
        <v>83</v>
      </c>
      <c r="AY84" s="14" t="s">
        <v>109</v>
      </c>
      <c r="BE84" s="223">
        <f>IF(N84="základní",J84,0)</f>
        <v>0</v>
      </c>
      <c r="BF84" s="223">
        <f>IF(N84="snížená",J84,0)</f>
        <v>0</v>
      </c>
      <c r="BG84" s="223">
        <f>IF(N84="zákl. přenesená",J84,0)</f>
        <v>0</v>
      </c>
      <c r="BH84" s="223">
        <f>IF(N84="sníž. přenesená",J84,0)</f>
        <v>0</v>
      </c>
      <c r="BI84" s="223">
        <f>IF(N84="nulová",J84,0)</f>
        <v>0</v>
      </c>
      <c r="BJ84" s="14" t="s">
        <v>81</v>
      </c>
      <c r="BK84" s="223">
        <f>ROUND(I84*H84,2)</f>
        <v>0</v>
      </c>
      <c r="BL84" s="14" t="s">
        <v>117</v>
      </c>
      <c r="BM84" s="222" t="s">
        <v>118</v>
      </c>
    </row>
    <row r="85" s="2" customFormat="1">
      <c r="A85" s="35"/>
      <c r="B85" s="36"/>
      <c r="C85" s="37"/>
      <c r="D85" s="224" t="s">
        <v>119</v>
      </c>
      <c r="E85" s="37"/>
      <c r="F85" s="225" t="s">
        <v>114</v>
      </c>
      <c r="G85" s="37"/>
      <c r="H85" s="37"/>
      <c r="I85" s="129"/>
      <c r="J85" s="37"/>
      <c r="K85" s="37"/>
      <c r="L85" s="41"/>
      <c r="M85" s="226"/>
      <c r="N85" s="227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119</v>
      </c>
      <c r="AU85" s="14" t="s">
        <v>83</v>
      </c>
    </row>
    <row r="86" s="2" customFormat="1">
      <c r="A86" s="35"/>
      <c r="B86" s="36"/>
      <c r="C86" s="37"/>
      <c r="D86" s="224" t="s">
        <v>120</v>
      </c>
      <c r="E86" s="37"/>
      <c r="F86" s="228" t="s">
        <v>121</v>
      </c>
      <c r="G86" s="37"/>
      <c r="H86" s="37"/>
      <c r="I86" s="129"/>
      <c r="J86" s="37"/>
      <c r="K86" s="37"/>
      <c r="L86" s="41"/>
      <c r="M86" s="226"/>
      <c r="N86" s="227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120</v>
      </c>
      <c r="AU86" s="14" t="s">
        <v>83</v>
      </c>
    </row>
    <row r="87" s="2" customFormat="1" ht="21.75" customHeight="1">
      <c r="A87" s="35"/>
      <c r="B87" s="36"/>
      <c r="C87" s="211" t="s">
        <v>83</v>
      </c>
      <c r="D87" s="211" t="s">
        <v>112</v>
      </c>
      <c r="E87" s="212" t="s">
        <v>122</v>
      </c>
      <c r="F87" s="213" t="s">
        <v>123</v>
      </c>
      <c r="G87" s="214" t="s">
        <v>115</v>
      </c>
      <c r="H87" s="215">
        <v>39642</v>
      </c>
      <c r="I87" s="216"/>
      <c r="J87" s="217">
        <f>ROUND(I87*H87,2)</f>
        <v>0</v>
      </c>
      <c r="K87" s="213" t="s">
        <v>116</v>
      </c>
      <c r="L87" s="41"/>
      <c r="M87" s="218" t="s">
        <v>19</v>
      </c>
      <c r="N87" s="219" t="s">
        <v>44</v>
      </c>
      <c r="O87" s="81"/>
      <c r="P87" s="220">
        <f>O87*H87</f>
        <v>0</v>
      </c>
      <c r="Q87" s="220">
        <v>0</v>
      </c>
      <c r="R87" s="220">
        <f>Q87*H87</f>
        <v>0</v>
      </c>
      <c r="S87" s="220">
        <v>0</v>
      </c>
      <c r="T87" s="22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22" t="s">
        <v>117</v>
      </c>
      <c r="AT87" s="222" t="s">
        <v>112</v>
      </c>
      <c r="AU87" s="222" t="s">
        <v>83</v>
      </c>
      <c r="AY87" s="14" t="s">
        <v>109</v>
      </c>
      <c r="BE87" s="223">
        <f>IF(N87="základní",J87,0)</f>
        <v>0</v>
      </c>
      <c r="BF87" s="223">
        <f>IF(N87="snížená",J87,0)</f>
        <v>0</v>
      </c>
      <c r="BG87" s="223">
        <f>IF(N87="zákl. přenesená",J87,0)</f>
        <v>0</v>
      </c>
      <c r="BH87" s="223">
        <f>IF(N87="sníž. přenesená",J87,0)</f>
        <v>0</v>
      </c>
      <c r="BI87" s="223">
        <f>IF(N87="nulová",J87,0)</f>
        <v>0</v>
      </c>
      <c r="BJ87" s="14" t="s">
        <v>81</v>
      </c>
      <c r="BK87" s="223">
        <f>ROUND(I87*H87,2)</f>
        <v>0</v>
      </c>
      <c r="BL87" s="14" t="s">
        <v>117</v>
      </c>
      <c r="BM87" s="222" t="s">
        <v>124</v>
      </c>
    </row>
    <row r="88" s="2" customFormat="1">
      <c r="A88" s="35"/>
      <c r="B88" s="36"/>
      <c r="C88" s="37"/>
      <c r="D88" s="224" t="s">
        <v>119</v>
      </c>
      <c r="E88" s="37"/>
      <c r="F88" s="225" t="s">
        <v>123</v>
      </c>
      <c r="G88" s="37"/>
      <c r="H88" s="37"/>
      <c r="I88" s="129"/>
      <c r="J88" s="37"/>
      <c r="K88" s="37"/>
      <c r="L88" s="41"/>
      <c r="M88" s="226"/>
      <c r="N88" s="227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119</v>
      </c>
      <c r="AU88" s="14" t="s">
        <v>83</v>
      </c>
    </row>
    <row r="89" s="2" customFormat="1">
      <c r="A89" s="35"/>
      <c r="B89" s="36"/>
      <c r="C89" s="37"/>
      <c r="D89" s="224" t="s">
        <v>120</v>
      </c>
      <c r="E89" s="37"/>
      <c r="F89" s="228" t="s">
        <v>125</v>
      </c>
      <c r="G89" s="37"/>
      <c r="H89" s="37"/>
      <c r="I89" s="129"/>
      <c r="J89" s="37"/>
      <c r="K89" s="37"/>
      <c r="L89" s="41"/>
      <c r="M89" s="226"/>
      <c r="N89" s="227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120</v>
      </c>
      <c r="AU89" s="14" t="s">
        <v>83</v>
      </c>
    </row>
    <row r="90" s="2" customFormat="1" ht="21.75" customHeight="1">
      <c r="A90" s="35"/>
      <c r="B90" s="36"/>
      <c r="C90" s="211" t="s">
        <v>126</v>
      </c>
      <c r="D90" s="211" t="s">
        <v>112</v>
      </c>
      <c r="E90" s="212" t="s">
        <v>127</v>
      </c>
      <c r="F90" s="213" t="s">
        <v>128</v>
      </c>
      <c r="G90" s="214" t="s">
        <v>115</v>
      </c>
      <c r="H90" s="215">
        <v>8126</v>
      </c>
      <c r="I90" s="216"/>
      <c r="J90" s="217">
        <f>ROUND(I90*H90,2)</f>
        <v>0</v>
      </c>
      <c r="K90" s="213" t="s">
        <v>116</v>
      </c>
      <c r="L90" s="41"/>
      <c r="M90" s="218" t="s">
        <v>19</v>
      </c>
      <c r="N90" s="219" t="s">
        <v>44</v>
      </c>
      <c r="O90" s="81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22" t="s">
        <v>117</v>
      </c>
      <c r="AT90" s="222" t="s">
        <v>112</v>
      </c>
      <c r="AU90" s="222" t="s">
        <v>83</v>
      </c>
      <c r="AY90" s="14" t="s">
        <v>109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4" t="s">
        <v>81</v>
      </c>
      <c r="BK90" s="223">
        <f>ROUND(I90*H90,2)</f>
        <v>0</v>
      </c>
      <c r="BL90" s="14" t="s">
        <v>117</v>
      </c>
      <c r="BM90" s="222" t="s">
        <v>129</v>
      </c>
    </row>
    <row r="91" s="2" customFormat="1">
      <c r="A91" s="35"/>
      <c r="B91" s="36"/>
      <c r="C91" s="37"/>
      <c r="D91" s="224" t="s">
        <v>119</v>
      </c>
      <c r="E91" s="37"/>
      <c r="F91" s="225" t="s">
        <v>128</v>
      </c>
      <c r="G91" s="37"/>
      <c r="H91" s="37"/>
      <c r="I91" s="129"/>
      <c r="J91" s="37"/>
      <c r="K91" s="37"/>
      <c r="L91" s="41"/>
      <c r="M91" s="226"/>
      <c r="N91" s="227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119</v>
      </c>
      <c r="AU91" s="14" t="s">
        <v>83</v>
      </c>
    </row>
    <row r="92" s="2" customFormat="1">
      <c r="A92" s="35"/>
      <c r="B92" s="36"/>
      <c r="C92" s="37"/>
      <c r="D92" s="224" t="s">
        <v>130</v>
      </c>
      <c r="E92" s="37"/>
      <c r="F92" s="228" t="s">
        <v>131</v>
      </c>
      <c r="G92" s="37"/>
      <c r="H92" s="37"/>
      <c r="I92" s="129"/>
      <c r="J92" s="37"/>
      <c r="K92" s="37"/>
      <c r="L92" s="41"/>
      <c r="M92" s="226"/>
      <c r="N92" s="227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130</v>
      </c>
      <c r="AU92" s="14" t="s">
        <v>83</v>
      </c>
    </row>
    <row r="93" s="2" customFormat="1">
      <c r="A93" s="35"/>
      <c r="B93" s="36"/>
      <c r="C93" s="37"/>
      <c r="D93" s="224" t="s">
        <v>120</v>
      </c>
      <c r="E93" s="37"/>
      <c r="F93" s="228" t="s">
        <v>132</v>
      </c>
      <c r="G93" s="37"/>
      <c r="H93" s="37"/>
      <c r="I93" s="129"/>
      <c r="J93" s="37"/>
      <c r="K93" s="37"/>
      <c r="L93" s="41"/>
      <c r="M93" s="226"/>
      <c r="N93" s="227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120</v>
      </c>
      <c r="AU93" s="14" t="s">
        <v>83</v>
      </c>
    </row>
    <row r="94" s="2" customFormat="1" ht="21.75" customHeight="1">
      <c r="A94" s="35"/>
      <c r="B94" s="36"/>
      <c r="C94" s="229" t="s">
        <v>117</v>
      </c>
      <c r="D94" s="229" t="s">
        <v>133</v>
      </c>
      <c r="E94" s="230" t="s">
        <v>134</v>
      </c>
      <c r="F94" s="231" t="s">
        <v>135</v>
      </c>
      <c r="G94" s="232" t="s">
        <v>136</v>
      </c>
      <c r="H94" s="233">
        <v>9</v>
      </c>
      <c r="I94" s="234"/>
      <c r="J94" s="235">
        <f>ROUND(I94*H94,2)</f>
        <v>0</v>
      </c>
      <c r="K94" s="231" t="s">
        <v>116</v>
      </c>
      <c r="L94" s="236"/>
      <c r="M94" s="237" t="s">
        <v>19</v>
      </c>
      <c r="N94" s="238" t="s">
        <v>44</v>
      </c>
      <c r="O94" s="81"/>
      <c r="P94" s="220">
        <f>O94*H94</f>
        <v>0</v>
      </c>
      <c r="Q94" s="220">
        <v>0.001</v>
      </c>
      <c r="R94" s="220">
        <f>Q94*H94</f>
        <v>0.0090000000000000011</v>
      </c>
      <c r="S94" s="220">
        <v>0</v>
      </c>
      <c r="T94" s="22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22" t="s">
        <v>137</v>
      </c>
      <c r="AT94" s="222" t="s">
        <v>133</v>
      </c>
      <c r="AU94" s="222" t="s">
        <v>83</v>
      </c>
      <c r="AY94" s="14" t="s">
        <v>109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4" t="s">
        <v>81</v>
      </c>
      <c r="BK94" s="223">
        <f>ROUND(I94*H94,2)</f>
        <v>0</v>
      </c>
      <c r="BL94" s="14" t="s">
        <v>117</v>
      </c>
      <c r="BM94" s="222" t="s">
        <v>138</v>
      </c>
    </row>
    <row r="95" s="2" customFormat="1">
      <c r="A95" s="35"/>
      <c r="B95" s="36"/>
      <c r="C95" s="37"/>
      <c r="D95" s="224" t="s">
        <v>119</v>
      </c>
      <c r="E95" s="37"/>
      <c r="F95" s="225" t="s">
        <v>135</v>
      </c>
      <c r="G95" s="37"/>
      <c r="H95" s="37"/>
      <c r="I95" s="129"/>
      <c r="J95" s="37"/>
      <c r="K95" s="37"/>
      <c r="L95" s="41"/>
      <c r="M95" s="239"/>
      <c r="N95" s="240"/>
      <c r="O95" s="241"/>
      <c r="P95" s="241"/>
      <c r="Q95" s="241"/>
      <c r="R95" s="241"/>
      <c r="S95" s="241"/>
      <c r="T95" s="24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119</v>
      </c>
      <c r="AU95" s="14" t="s">
        <v>83</v>
      </c>
    </row>
    <row r="96" s="2" customFormat="1" ht="6.96" customHeight="1">
      <c r="A96" s="35"/>
      <c r="B96" s="56"/>
      <c r="C96" s="57"/>
      <c r="D96" s="57"/>
      <c r="E96" s="57"/>
      <c r="F96" s="57"/>
      <c r="G96" s="57"/>
      <c r="H96" s="57"/>
      <c r="I96" s="159"/>
      <c r="J96" s="57"/>
      <c r="K96" s="57"/>
      <c r="L96" s="41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sheet="1" autoFilter="0" formatColumns="0" formatRows="0" objects="1" scenarios="1" spinCount="100000" saltValue="qv+fP/2QA1GZJV20HmMhFim1dzWe57X5tOoOm8xRVtTbXz02NmJ0BNQF/LMsd5wt8bvH4cG93O6mEPIKcVgFOw==" hashValue="Tfb64YXNGdM8baeogq4kF+pEmHWIfGTyCyTb4Jep+2Ll/lKKvuhpvNHvnt/xgHIVgvpe/eJhexDDH0Ea5/NK0Q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2020-04-09T13:23:58Z</dcterms:created>
  <dcterms:modified xsi:type="dcterms:W3CDTF">2020-04-09T13:24:00Z</dcterms:modified>
</cp:coreProperties>
</file>